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0" windowWidth="19230" windowHeight="7335" tabRatio="844" activeTab="0"/>
  </bookViews>
  <sheets>
    <sheet name="NPV проекта" sheetId="1" r:id="rId1"/>
  </sheets>
  <definedNames>
    <definedName name="_xlfn.AVERAGEIF" hidden="1">#NAME?</definedName>
    <definedName name="_xlfn.SUMIFS" hidden="1">#NAME?</definedName>
    <definedName name="interest">#REF!</definedName>
    <definedName name="keuro">#REF!</definedName>
    <definedName name="kpred1">#REF!</definedName>
    <definedName name="kpred2">#REF!</definedName>
    <definedName name="kpred3">#REF!</definedName>
    <definedName name="kpred4">#REF!</definedName>
    <definedName name="kpred5">#REF!</definedName>
    <definedName name="kpredm">#REF!</definedName>
    <definedName name="kpredmax">#REF!</definedName>
    <definedName name="kpredmin">#REF!</definedName>
    <definedName name="kusd">#REF!</definedName>
    <definedName name="Npvsens">#REF!</definedName>
    <definedName name="razm1">#REF!</definedName>
    <definedName name="razm2">#REF!</definedName>
    <definedName name="razm3">#REF!</definedName>
    <definedName name="razm4">#REF!</definedName>
    <definedName name="razm5">#REF!</definedName>
    <definedName name="sens1">#REF!</definedName>
    <definedName name="sens2">#REF!</definedName>
    <definedName name="sens3">#REF!</definedName>
    <definedName name="sens4">#REF!</definedName>
    <definedName name="sens5">#REF!</definedName>
    <definedName name="taxs">#REF!</definedName>
    <definedName name="tdata">#REF!</definedName>
    <definedName name="vat">#REF!</definedName>
  </definedNames>
  <calcPr fullCalcOnLoad="1"/>
</workbook>
</file>

<file path=xl/sharedStrings.xml><?xml version="1.0" encoding="utf-8"?>
<sst xmlns="http://schemas.openxmlformats.org/spreadsheetml/2006/main" count="87" uniqueCount="39">
  <si>
    <t>Порядковый номер месяца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</si>
  <si>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</si>
  <si>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</si>
  <si>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</si>
  <si>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</si>
  <si>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</si>
  <si>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</si>
  <si>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</si>
  <si>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</si>
  <si>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</si>
  <si>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</si>
  <si>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</si>
  <si>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</si>
  <si>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>Итого, руб.</t>
  </si>
  <si>
    <t>Коэффициент дисконтирования</t>
  </si>
  <si>
    <t>Денежный поток проекта</t>
  </si>
  <si>
    <t>Недисконтированный денежный поток накопл.</t>
  </si>
  <si>
    <t>Дисконтированный денежный поток</t>
  </si>
  <si>
    <t>Дисконтированные инвестиции в проект</t>
  </si>
  <si>
    <t>NPV проекта на момент его начала, руб.</t>
  </si>
  <si>
    <t>Дисконтированная сумма инвестиций, руб.</t>
  </si>
  <si>
    <t>PI проекта</t>
  </si>
  <si>
    <t>IRR проекта</t>
  </si>
  <si>
    <t>Недисконтированный момент окупаемости, мес.</t>
  </si>
  <si>
    <t>Дисконтированный момент окупаемости, мес.</t>
  </si>
  <si>
    <t>NPV проекта</t>
  </si>
  <si>
    <t>Ставка дисконтирования, годовая</t>
  </si>
  <si>
    <t>Ставка дисконтирования, месячная</t>
  </si>
  <si>
    <t>Название месяца</t>
  </si>
  <si>
    <t>Инвестиции в проект, руб.</t>
  </si>
  <si>
    <t>Срок окупаемости проекта (дисконтированный), лет</t>
  </si>
  <si>
    <t>Расчет NPV</t>
  </si>
  <si>
    <t>* изменять можно только параметры, выделенные красным цветом. Остальные формульные, пересчитываются автоматически!</t>
  </si>
  <si>
    <t>Инвестиционные затраты + % по кредиту</t>
  </si>
  <si>
    <t>д.б. &gt; ставки дисконтирования</t>
  </si>
  <si>
    <t>д.б. 1,1 - 3,0</t>
  </si>
  <si>
    <t>д.б. &gt; 0 или &gt; 50% суммы инвестиций</t>
  </si>
  <si>
    <t>Сальдо (выручка - все операционные затраты), руб.</t>
  </si>
  <si>
    <t>Дисконтированный денежный поток накопленный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</si>
</sst>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"/>
    <numFmt numFmtId="173" formatCode="0.000%"/>
    <numFmt numFmtId="174" formatCode="#,##0.0000"/>
    <numFmt numFmtId="175" formatCode="[$€-1809]#,##0"/>
    <numFmt numFmtId="176" formatCode="[$$-C09]#,##0;\-[$$-C09]#,##0"/>
    <numFmt numFmtId="177" formatCode="[$$-1009]#,##0"/>
    <numFmt numFmtId="178" formatCode="_-* #,##0_р_._-;\-* #,##0_р_._-;_-* &quot;-&quot;??_р_._-;_-@_-"/>
    <numFmt numFmtId="179" formatCode="#,##0_ ;[Red]\-#,##0\ "/>
    <numFmt numFmtId="180" formatCode="#,##0.0"/>
    <numFmt numFmtId="181" formatCode="0.0000"/>
    <numFmt numFmtId="182" formatCode="0.000"/>
    <numFmt numFmtId="183" formatCode="0.0"/>
    <numFmt numFmtId="184" formatCode="0.0%"/>
    <numFmt numFmtId="185" formatCode="#,##0;[Red]#,##0"/>
    <numFmt numFmtId="186" formatCode="#,##0.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0000"/>
    <numFmt numFmtId="192" formatCode="0.00000"/>
  </numFmts>
  <fonts count="68">
    <font>
      <sz val="11"/>
      <color theme="1"/>
      <name val="Cambria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55"/>
      <name val="Arial"/>
      <family val="2"/>
    </font>
    <font>
      <b/>
      <sz val="16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b/>
      <i/>
      <sz val="7"/>
      <name val="Arial"/>
      <family val="2"/>
    </font>
    <font>
      <b/>
      <sz val="11"/>
      <color indexed="9"/>
      <name val="Arial"/>
      <family val="2"/>
    </font>
    <font>
      <sz val="11"/>
      <color indexed="8"/>
      <name val="Cambria"/>
      <family val="2"/>
    </font>
    <font>
      <b/>
      <i/>
      <sz val="7"/>
      <color indexed="8"/>
      <name val="Arial"/>
      <family val="2"/>
    </font>
    <font>
      <sz val="8"/>
      <name val="Cambria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23"/>
      <name val="Arial"/>
      <family val="2"/>
    </font>
    <font>
      <sz val="8"/>
      <color indexed="10"/>
      <name val="Arial"/>
      <family val="2"/>
    </font>
    <font>
      <b/>
      <sz val="9"/>
      <color indexed="10"/>
      <name val="Arial"/>
      <family val="2"/>
    </font>
    <font>
      <b/>
      <sz val="9.6"/>
      <color indexed="8"/>
      <name val="Arial"/>
      <family val="0"/>
    </font>
    <font>
      <b/>
      <i/>
      <sz val="10"/>
      <color indexed="8"/>
      <name val="Tahoma"/>
      <family val="0"/>
    </font>
    <font>
      <i/>
      <sz val="10"/>
      <color indexed="8"/>
      <name val="Tahoma"/>
      <family val="0"/>
    </font>
    <font>
      <sz val="10"/>
      <color indexed="8"/>
      <name val="Tahoma"/>
      <family val="0"/>
    </font>
    <font>
      <sz val="9"/>
      <color indexed="8"/>
      <name val="Tahoma"/>
      <family val="0"/>
    </font>
    <font>
      <u val="single"/>
      <sz val="9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mbri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 tint="-0.4999699890613556"/>
      <name val="Arial"/>
      <family val="2"/>
    </font>
    <font>
      <sz val="8"/>
      <color rgb="FFFF0000"/>
      <name val="Arial"/>
      <family val="2"/>
    </font>
    <font>
      <b/>
      <sz val="9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12" fillId="31" borderId="8" applyNumberFormat="0" applyFont="0" applyAlignment="0" applyProtection="0"/>
    <xf numFmtId="9" fontId="12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3" fontId="5" fillId="33" borderId="10" xfId="0" applyNumberFormat="1" applyFont="1" applyFill="1" applyBorder="1" applyAlignment="1">
      <alignment horizontal="center" vertical="center"/>
    </xf>
    <xf numFmtId="0" fontId="7" fillId="34" borderId="0" xfId="0" applyFont="1" applyFill="1" applyAlignment="1">
      <alignment vertical="center"/>
    </xf>
    <xf numFmtId="0" fontId="11" fillId="34" borderId="0" xfId="44" applyFont="1" applyFill="1" applyAlignment="1" applyProtection="1">
      <alignment horizontal="center" vertical="center"/>
      <protection/>
    </xf>
    <xf numFmtId="3" fontId="3" fillId="0" borderId="0" xfId="0" applyNumberFormat="1" applyFont="1" applyFill="1" applyBorder="1" applyAlignment="1">
      <alignment horizontal="center" vertical="center"/>
    </xf>
    <xf numFmtId="9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10" xfId="0" applyFont="1" applyFill="1" applyBorder="1" applyAlignment="1">
      <alignment horizontal="left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3" fontId="4" fillId="33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0" fontId="65" fillId="0" borderId="0" xfId="0" applyFont="1" applyBorder="1" applyAlignment="1">
      <alignment vertical="center"/>
    </xf>
    <xf numFmtId="0" fontId="2" fillId="37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vertical="center"/>
    </xf>
    <xf numFmtId="3" fontId="66" fillId="0" borderId="10" xfId="0" applyNumberFormat="1" applyFont="1" applyFill="1" applyBorder="1" applyAlignment="1">
      <alignment horizontal="center" vertical="center"/>
    </xf>
    <xf numFmtId="174" fontId="10" fillId="35" borderId="10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/>
    </xf>
    <xf numFmtId="9" fontId="67" fillId="0" borderId="12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/>
    </xf>
    <xf numFmtId="173" fontId="16" fillId="0" borderId="14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9" fillId="33" borderId="11" xfId="0" applyFont="1" applyFill="1" applyBorder="1" applyAlignment="1">
      <alignment horizontal="left" vertical="center"/>
    </xf>
    <xf numFmtId="3" fontId="15" fillId="33" borderId="12" xfId="0" applyNumberFormat="1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left" vertical="center"/>
    </xf>
    <xf numFmtId="3" fontId="15" fillId="33" borderId="16" xfId="0" applyNumberFormat="1" applyFont="1" applyFill="1" applyBorder="1" applyAlignment="1">
      <alignment horizontal="center" vertical="center"/>
    </xf>
    <xf numFmtId="186" fontId="15" fillId="33" borderId="16" xfId="0" applyNumberFormat="1" applyFont="1" applyFill="1" applyBorder="1" applyAlignment="1">
      <alignment horizontal="center" vertical="center"/>
    </xf>
    <xf numFmtId="184" fontId="15" fillId="33" borderId="16" xfId="59" applyNumberFormat="1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left" vertical="center"/>
    </xf>
    <xf numFmtId="180" fontId="15" fillId="33" borderId="14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4" fillId="37" borderId="10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- Акцент6 2" xfId="21"/>
    <cellStyle name="20% - Акцент6 3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</a:rPr>
              <a:t>NPV </a:t>
            </a:r>
            <a:r>
              <a:rPr lang="en-US" cap="none" sz="960" b="1" i="0" u="none" baseline="0">
                <a:solidFill>
                  <a:srgbClr val="000000"/>
                </a:solidFill>
              </a:rPr>
              <a:t>проекта и недисконтированный денежный поток (руб.)</a:t>
            </a:r>
          </a:p>
        </c:rich>
      </c:tx>
      <c:layout>
        <c:manualLayout>
          <c:xMode val="factor"/>
          <c:yMode val="factor"/>
          <c:x val="-0.00225"/>
          <c:y val="-0.013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3275"/>
          <c:y val="0.056"/>
          <c:w val="0.943"/>
          <c:h val="0.89175"/>
        </c:manualLayout>
      </c:layout>
      <c:lineChart>
        <c:grouping val="standard"/>
        <c:varyColors val="0"/>
        <c:ser>
          <c:idx val="0"/>
          <c:order val="0"/>
          <c:tx>
            <c:strRef>
              <c:f>'NPV проекта'!$C$29</c:f>
              <c:strCache>
                <c:ptCount val="1"/>
                <c:pt idx="0">
                  <c:v>Недисконтированный денежный поток накопл.</c:v>
                </c:pt>
              </c:strCache>
            </c:strRef>
          </c:tx>
          <c:spPr>
            <a:ln w="127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5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'NPV проекта'!$D$22:$BK$23</c:f>
              <c:multiLvlStrCache/>
            </c:multiLvlStrRef>
          </c:cat>
          <c:val>
            <c:numRef>
              <c:f>'NPV проекта'!$D$29:$BK$29</c:f>
              <c:numCache/>
            </c:numRef>
          </c:val>
          <c:smooth val="0"/>
        </c:ser>
        <c:ser>
          <c:idx val="1"/>
          <c:order val="1"/>
          <c:tx>
            <c:strRef>
              <c:f>'NPV проекта'!$C$31</c:f>
              <c:strCache>
                <c:ptCount val="1"/>
                <c:pt idx="0">
                  <c:v>Дисконтированный денежный поток накопленный</c:v>
                </c:pt>
              </c:strCache>
            </c:strRef>
          </c:tx>
          <c:spPr>
            <a:ln w="25400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5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'NPV проекта'!$D$22:$BK$23</c:f>
              <c:multiLvlStrCache/>
            </c:multiLvlStrRef>
          </c:cat>
          <c:val>
            <c:numRef>
              <c:f>'NPV проекта'!$D$31:$BK$31</c:f>
              <c:numCache/>
            </c:numRef>
          </c:val>
          <c:smooth val="0"/>
        </c:ser>
        <c:marker val="1"/>
        <c:axId val="37977658"/>
        <c:axId val="17242859"/>
      </c:lineChart>
      <c:catAx>
        <c:axId val="37977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242859"/>
        <c:crosses val="autoZero"/>
        <c:auto val="1"/>
        <c:lblOffset val="100"/>
        <c:tickLblSkip val="1"/>
        <c:noMultiLvlLbl val="0"/>
      </c:catAx>
      <c:valAx>
        <c:axId val="172428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руб.</a:t>
                </a:r>
              </a:p>
            </c:rich>
          </c:tx>
          <c:layout>
            <c:manualLayout>
              <c:xMode val="factor"/>
              <c:yMode val="factor"/>
              <c:x val="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9776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86"/>
          <c:y val="0.948"/>
          <c:w val="0.67275"/>
          <c:h val="0.041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35</xdr:row>
      <xdr:rowOff>123825</xdr:rowOff>
    </xdr:from>
    <xdr:to>
      <xdr:col>11</xdr:col>
      <xdr:colOff>247650</xdr:colOff>
      <xdr:row>60</xdr:row>
      <xdr:rowOff>85725</xdr:rowOff>
    </xdr:to>
    <xdr:graphicFrame>
      <xdr:nvGraphicFramePr>
        <xdr:cNvPr id="1" name="Диаграмма 3"/>
        <xdr:cNvGraphicFramePr/>
      </xdr:nvGraphicFramePr>
      <xdr:xfrm>
        <a:off x="485775" y="6134100"/>
        <a:ext cx="8791575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104775</xdr:colOff>
      <xdr:row>2</xdr:row>
      <xdr:rowOff>19050</xdr:rowOff>
    </xdr:from>
    <xdr:to>
      <xdr:col>2</xdr:col>
      <xdr:colOff>219075</xdr:colOff>
      <xdr:row>5</xdr:row>
      <xdr:rowOff>104775</xdr:rowOff>
    </xdr:to>
    <xdr:pic>
      <xdr:nvPicPr>
        <xdr:cNvPr id="2" name="Рисунок 2" descr="logo ECC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409575"/>
          <a:ext cx="5810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1</xdr:row>
      <xdr:rowOff>47625</xdr:rowOff>
    </xdr:from>
    <xdr:to>
      <xdr:col>4</xdr:col>
      <xdr:colOff>676275</xdr:colOff>
      <xdr:row>6</xdr:row>
      <xdr:rowOff>76200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781050" y="266700"/>
          <a:ext cx="4457700" cy="885825"/>
        </a:xfrm>
        <a:prstGeom prst="rect">
          <a:avLst/>
        </a:prstGeom>
        <a:solidFill>
          <a:srgbClr val="95B3D7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ЭКСПЕРТНО-КОНСУЛЬТАЦИОННЫЙ ЦЕНТР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«Инвест-Проект»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 </a:t>
          </a: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129085, Москва,</a:t>
          </a: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проспект Мира, 95, стр. 1, оф. 1615</a:t>
          </a: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+7(495) 617.39.02, </a:t>
          </a:r>
          <a:r>
            <a:rPr lang="en-US" cap="none" sz="900" b="0" i="0" u="sng" baseline="0">
              <a:solidFill>
                <a:srgbClr val="000000"/>
              </a:solidFill>
              <a:latin typeface="Tahoma"/>
              <a:ea typeface="Tahoma"/>
              <a:cs typeface="Tahoma"/>
            </a:rPr>
            <a:t>www</a:t>
          </a:r>
          <a:r>
            <a:rPr lang="en-US" cap="none" sz="900" b="0" i="0" u="sng" baseline="0">
              <a:solidFill>
                <a:srgbClr val="000000"/>
              </a:solidFill>
              <a:latin typeface="Tahoma"/>
              <a:ea typeface="Tahoma"/>
              <a:cs typeface="Tahoma"/>
            </a:rPr>
            <a:t>.</a:t>
          </a:r>
          <a:r>
            <a:rPr lang="en-US" cap="none" sz="900" b="0" i="0" u="sng" baseline="0">
              <a:solidFill>
                <a:srgbClr val="000000"/>
              </a:solidFill>
              <a:latin typeface="Tahoma"/>
              <a:ea typeface="Tahoma"/>
              <a:cs typeface="Tahoma"/>
            </a:rPr>
            <a:t>expertcc</a:t>
          </a:r>
          <a:r>
            <a:rPr lang="en-US" cap="none" sz="900" b="0" i="0" u="sng" baseline="0">
              <a:solidFill>
                <a:srgbClr val="000000"/>
              </a:solidFill>
              <a:latin typeface="Tahoma"/>
              <a:ea typeface="Tahoma"/>
              <a:cs typeface="Tahoma"/>
            </a:rPr>
            <a:t>.</a:t>
          </a:r>
          <a:r>
            <a:rPr lang="en-US" cap="none" sz="900" b="0" i="0" u="sng" baseline="0">
              <a:solidFill>
                <a:srgbClr val="000000"/>
              </a:solidFill>
              <a:latin typeface="Tahoma"/>
              <a:ea typeface="Tahoma"/>
              <a:cs typeface="Tahoma"/>
            </a:rPr>
            <a:t>ru</a:t>
          </a: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, </a:t>
          </a:r>
          <a:r>
            <a:rPr lang="en-US" cap="none" sz="900" b="0" i="0" u="sng" baseline="0">
              <a:solidFill>
                <a:srgbClr val="000000"/>
              </a:solidFill>
              <a:latin typeface="Tahoma"/>
              <a:ea typeface="Tahoma"/>
              <a:cs typeface="Tahoma"/>
            </a:rPr>
            <a:t>contact</a:t>
          </a:r>
          <a:r>
            <a:rPr lang="en-US" cap="none" sz="900" b="0" i="0" u="sng" baseline="0">
              <a:solidFill>
                <a:srgbClr val="000000"/>
              </a:solidFill>
              <a:latin typeface="Tahoma"/>
              <a:ea typeface="Tahoma"/>
              <a:cs typeface="Tahoma"/>
            </a:rPr>
            <a:t>@</a:t>
          </a:r>
          <a:r>
            <a:rPr lang="en-US" cap="none" sz="900" b="0" i="0" u="sng" baseline="0">
              <a:solidFill>
                <a:srgbClr val="000000"/>
              </a:solidFill>
              <a:latin typeface="Tahoma"/>
              <a:ea typeface="Tahoma"/>
              <a:cs typeface="Tahoma"/>
            </a:rPr>
            <a:t>expertcc</a:t>
          </a:r>
          <a:r>
            <a:rPr lang="en-US" cap="none" sz="900" b="0" i="0" u="sng" baseline="0">
              <a:solidFill>
                <a:srgbClr val="000000"/>
              </a:solidFill>
              <a:latin typeface="Tahoma"/>
              <a:ea typeface="Tahoma"/>
              <a:cs typeface="Tahoma"/>
            </a:rPr>
            <a:t>.</a:t>
          </a:r>
          <a:r>
            <a:rPr lang="en-US" cap="none" sz="900" b="0" i="0" u="sng" baseline="0">
              <a:solidFill>
                <a:srgbClr val="000000"/>
              </a:solidFill>
              <a:latin typeface="Tahoma"/>
              <a:ea typeface="Tahoma"/>
              <a:cs typeface="Tahoma"/>
            </a:rPr>
            <a:t>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2">
    <tabColor theme="7" tint="-0.24997000396251678"/>
  </sheetPr>
  <dimension ref="A1:BP46"/>
  <sheetViews>
    <sheetView showGridLines="0" tabSelected="1" zoomScale="90" zoomScaleNormal="90" zoomScalePageLayoutView="0" workbookViewId="0" topLeftCell="A1">
      <selection activeCell="D25" sqref="D25"/>
    </sheetView>
  </sheetViews>
  <sheetFormatPr defaultColWidth="9.00390625" defaultRowHeight="14.25"/>
  <cols>
    <col min="1" max="1" width="4.25390625" style="6" customWidth="1"/>
    <col min="2" max="2" width="1.875" style="6" customWidth="1"/>
    <col min="3" max="3" width="42.75390625" style="1" customWidth="1"/>
    <col min="4" max="4" width="11.00390625" style="1" customWidth="1"/>
    <col min="5" max="6" width="9.00390625" style="1" customWidth="1"/>
    <col min="7" max="17" width="8.125" style="1" customWidth="1"/>
    <col min="18" max="64" width="10.00390625" style="1" customWidth="1"/>
    <col min="65" max="16384" width="9.00390625" style="1" customWidth="1"/>
  </cols>
  <sheetData>
    <row r="1" spans="1:4" s="11" customFormat="1" ht="17.25" customHeight="1">
      <c r="A1" s="11" t="s">
        <v>25</v>
      </c>
      <c r="D1" s="12"/>
    </row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 thickBot="1"/>
    <row r="10" spans="3:4" ht="14.25">
      <c r="C10" s="34" t="s">
        <v>26</v>
      </c>
      <c r="D10" s="35">
        <v>0.1</v>
      </c>
    </row>
    <row r="11" spans="3:4" ht="18.75" customHeight="1" thickBot="1">
      <c r="C11" s="36" t="s">
        <v>27</v>
      </c>
      <c r="D11" s="37">
        <f>POWER(1+D10,1/12)-1</f>
        <v>0.007974140428903764</v>
      </c>
    </row>
    <row r="12" spans="3:4" ht="13.5" customHeight="1" thickBot="1">
      <c r="C12" s="38"/>
      <c r="D12" s="38"/>
    </row>
    <row r="13" spans="3:4" ht="15.75" customHeight="1">
      <c r="C13" s="39" t="s">
        <v>29</v>
      </c>
      <c r="D13" s="40">
        <f>BL25</f>
        <v>3000000</v>
      </c>
    </row>
    <row r="14" spans="3:5" ht="15.75" customHeight="1">
      <c r="C14" s="41" t="s">
        <v>19</v>
      </c>
      <c r="D14" s="42">
        <f>BL30</f>
        <v>1203500.0503182043</v>
      </c>
      <c r="E14" s="27" t="s">
        <v>36</v>
      </c>
    </row>
    <row r="15" spans="3:5" ht="15.75" customHeight="1">
      <c r="C15" s="41" t="s">
        <v>21</v>
      </c>
      <c r="D15" s="43">
        <f>1+D14/D33</f>
        <v>1.4011666834394014</v>
      </c>
      <c r="E15" s="27" t="s">
        <v>35</v>
      </c>
    </row>
    <row r="16" spans="3:5" ht="15.75" customHeight="1">
      <c r="C16" s="41" t="s">
        <v>22</v>
      </c>
      <c r="D16" s="44">
        <f>(1+IRR(D28:BK28,D11))^12-1</f>
        <v>0.263536503076669</v>
      </c>
      <c r="E16" s="27" t="s">
        <v>34</v>
      </c>
    </row>
    <row r="17" spans="3:4" ht="16.5" customHeight="1" thickBot="1">
      <c r="C17" s="45" t="s">
        <v>30</v>
      </c>
      <c r="D17" s="46">
        <f>D35/12</f>
        <v>3.5833333333333335</v>
      </c>
    </row>
    <row r="18" ht="13.5" customHeight="1">
      <c r="C18" s="47" t="s">
        <v>32</v>
      </c>
    </row>
    <row r="19" ht="13.5" customHeight="1"/>
    <row r="20" ht="13.5" customHeight="1"/>
    <row r="21" ht="13.5" customHeight="1"/>
    <row r="22" spans="3:68" ht="12" customHeight="1">
      <c r="C22" s="28" t="s">
        <v>31</v>
      </c>
      <c r="D22" s="48">
        <v>2017</v>
      </c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>
        <v>2018</v>
      </c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>
        <v>2019</v>
      </c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>
        <v>2020</v>
      </c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>
        <v>2021</v>
      </c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2"/>
      <c r="BM22" s="5"/>
      <c r="BN22" s="5"/>
      <c r="BO22" s="5"/>
      <c r="BP22" s="5"/>
    </row>
    <row r="23" spans="3:68" ht="12" customHeight="1">
      <c r="C23" s="24" t="s">
        <v>28</v>
      </c>
      <c r="D23" s="29" t="s">
        <v>1</v>
      </c>
      <c r="E23" s="29" t="s">
        <v>2</v>
      </c>
      <c r="F23" s="29" t="s">
        <v>3</v>
      </c>
      <c r="G23" s="29" t="s">
        <v>4</v>
      </c>
      <c r="H23" s="29" t="s">
        <v>5</v>
      </c>
      <c r="I23" s="29" t="s">
        <v>6</v>
      </c>
      <c r="J23" s="29" t="s">
        <v>7</v>
      </c>
      <c r="K23" s="29" t="s">
        <v>8</v>
      </c>
      <c r="L23" s="29" t="s">
        <v>9</v>
      </c>
      <c r="M23" s="29" t="s">
        <v>10</v>
      </c>
      <c r="N23" s="29" t="s">
        <v>11</v>
      </c>
      <c r="O23" s="29" t="s">
        <v>12</v>
      </c>
      <c r="P23" s="29" t="s">
        <v>1</v>
      </c>
      <c r="Q23" s="29" t="s">
        <v>2</v>
      </c>
      <c r="R23" s="29" t="s">
        <v>3</v>
      </c>
      <c r="S23" s="29" t="s">
        <v>4</v>
      </c>
      <c r="T23" s="29" t="s">
        <v>5</v>
      </c>
      <c r="U23" s="29" t="s">
        <v>6</v>
      </c>
      <c r="V23" s="29" t="s">
        <v>7</v>
      </c>
      <c r="W23" s="29" t="s">
        <v>8</v>
      </c>
      <c r="X23" s="29" t="s">
        <v>9</v>
      </c>
      <c r="Y23" s="29" t="s">
        <v>10</v>
      </c>
      <c r="Z23" s="29" t="s">
        <v>11</v>
      </c>
      <c r="AA23" s="29" t="s">
        <v>12</v>
      </c>
      <c r="AB23" s="29" t="s">
        <v>1</v>
      </c>
      <c r="AC23" s="29" t="s">
        <v>2</v>
      </c>
      <c r="AD23" s="29" t="s">
        <v>3</v>
      </c>
      <c r="AE23" s="29" t="s">
        <v>4</v>
      </c>
      <c r="AF23" s="29" t="s">
        <v>5</v>
      </c>
      <c r="AG23" s="29" t="s">
        <v>6</v>
      </c>
      <c r="AH23" s="29" t="s">
        <v>7</v>
      </c>
      <c r="AI23" s="29" t="s">
        <v>8</v>
      </c>
      <c r="AJ23" s="29" t="s">
        <v>9</v>
      </c>
      <c r="AK23" s="29" t="s">
        <v>10</v>
      </c>
      <c r="AL23" s="29" t="s">
        <v>11</v>
      </c>
      <c r="AM23" s="29" t="s">
        <v>12</v>
      </c>
      <c r="AN23" s="29" t="s">
        <v>1</v>
      </c>
      <c r="AO23" s="29" t="s">
        <v>2</v>
      </c>
      <c r="AP23" s="29" t="s">
        <v>3</v>
      </c>
      <c r="AQ23" s="29" t="s">
        <v>4</v>
      </c>
      <c r="AR23" s="29" t="s">
        <v>5</v>
      </c>
      <c r="AS23" s="29" t="s">
        <v>6</v>
      </c>
      <c r="AT23" s="29" t="s">
        <v>7</v>
      </c>
      <c r="AU23" s="29" t="s">
        <v>8</v>
      </c>
      <c r="AV23" s="29" t="s">
        <v>9</v>
      </c>
      <c r="AW23" s="29" t="s">
        <v>10</v>
      </c>
      <c r="AX23" s="29" t="s">
        <v>11</v>
      </c>
      <c r="AY23" s="29" t="s">
        <v>12</v>
      </c>
      <c r="AZ23" s="29" t="s">
        <v>1</v>
      </c>
      <c r="BA23" s="29" t="s">
        <v>2</v>
      </c>
      <c r="BB23" s="29" t="s">
        <v>3</v>
      </c>
      <c r="BC23" s="29" t="s">
        <v>4</v>
      </c>
      <c r="BD23" s="29" t="s">
        <v>5</v>
      </c>
      <c r="BE23" s="29" t="s">
        <v>6</v>
      </c>
      <c r="BF23" s="29" t="s">
        <v>7</v>
      </c>
      <c r="BG23" s="29" t="s">
        <v>8</v>
      </c>
      <c r="BH23" s="29" t="s">
        <v>9</v>
      </c>
      <c r="BI23" s="29" t="s">
        <v>10</v>
      </c>
      <c r="BJ23" s="29" t="s">
        <v>11</v>
      </c>
      <c r="BK23" s="29" t="s">
        <v>12</v>
      </c>
      <c r="BL23" s="29" t="s">
        <v>13</v>
      </c>
      <c r="BM23" s="8"/>
      <c r="BN23" s="8"/>
      <c r="BO23" s="8"/>
      <c r="BP23" s="8"/>
    </row>
    <row r="24" spans="3:68" ht="12" customHeight="1">
      <c r="C24" s="23" t="s">
        <v>0</v>
      </c>
      <c r="D24" s="30">
        <v>1</v>
      </c>
      <c r="E24" s="30">
        <v>2</v>
      </c>
      <c r="F24" s="30">
        <v>3</v>
      </c>
      <c r="G24" s="30">
        <v>4</v>
      </c>
      <c r="H24" s="30">
        <v>5</v>
      </c>
      <c r="I24" s="30">
        <v>6</v>
      </c>
      <c r="J24" s="30">
        <v>7</v>
      </c>
      <c r="K24" s="30">
        <v>8</v>
      </c>
      <c r="L24" s="30">
        <v>9</v>
      </c>
      <c r="M24" s="30">
        <v>10</v>
      </c>
      <c r="N24" s="30">
        <v>11</v>
      </c>
      <c r="O24" s="30">
        <v>12</v>
      </c>
      <c r="P24" s="30">
        <v>13</v>
      </c>
      <c r="Q24" s="30">
        <v>14</v>
      </c>
      <c r="R24" s="30">
        <v>15</v>
      </c>
      <c r="S24" s="30">
        <v>16</v>
      </c>
      <c r="T24" s="30">
        <v>17</v>
      </c>
      <c r="U24" s="30">
        <v>18</v>
      </c>
      <c r="V24" s="30">
        <v>19</v>
      </c>
      <c r="W24" s="30">
        <v>20</v>
      </c>
      <c r="X24" s="30">
        <v>21</v>
      </c>
      <c r="Y24" s="30">
        <v>22</v>
      </c>
      <c r="Z24" s="30">
        <v>23</v>
      </c>
      <c r="AA24" s="30">
        <v>24</v>
      </c>
      <c r="AB24" s="30">
        <v>25</v>
      </c>
      <c r="AC24" s="30">
        <v>26</v>
      </c>
      <c r="AD24" s="30">
        <v>27</v>
      </c>
      <c r="AE24" s="30">
        <v>28</v>
      </c>
      <c r="AF24" s="30">
        <v>29</v>
      </c>
      <c r="AG24" s="30">
        <v>30</v>
      </c>
      <c r="AH24" s="30">
        <v>31</v>
      </c>
      <c r="AI24" s="30">
        <v>32</v>
      </c>
      <c r="AJ24" s="30">
        <v>33</v>
      </c>
      <c r="AK24" s="30">
        <v>34</v>
      </c>
      <c r="AL24" s="30">
        <v>35</v>
      </c>
      <c r="AM24" s="30">
        <v>36</v>
      </c>
      <c r="AN24" s="30">
        <v>37</v>
      </c>
      <c r="AO24" s="30">
        <v>38</v>
      </c>
      <c r="AP24" s="30">
        <v>39</v>
      </c>
      <c r="AQ24" s="30">
        <v>40</v>
      </c>
      <c r="AR24" s="30">
        <v>41</v>
      </c>
      <c r="AS24" s="30">
        <v>42</v>
      </c>
      <c r="AT24" s="30">
        <v>43</v>
      </c>
      <c r="AU24" s="30">
        <v>44</v>
      </c>
      <c r="AV24" s="30">
        <v>45</v>
      </c>
      <c r="AW24" s="30">
        <v>46</v>
      </c>
      <c r="AX24" s="30">
        <v>47</v>
      </c>
      <c r="AY24" s="30">
        <v>48</v>
      </c>
      <c r="AZ24" s="30">
        <v>49</v>
      </c>
      <c r="BA24" s="30">
        <v>50</v>
      </c>
      <c r="BB24" s="30">
        <v>51</v>
      </c>
      <c r="BC24" s="30">
        <v>52</v>
      </c>
      <c r="BD24" s="30">
        <v>53</v>
      </c>
      <c r="BE24" s="30">
        <v>54</v>
      </c>
      <c r="BF24" s="30">
        <v>55</v>
      </c>
      <c r="BG24" s="30">
        <v>56</v>
      </c>
      <c r="BH24" s="30">
        <v>57</v>
      </c>
      <c r="BI24" s="30">
        <v>58</v>
      </c>
      <c r="BJ24" s="30">
        <v>59</v>
      </c>
      <c r="BK24" s="30">
        <v>60</v>
      </c>
      <c r="BL24" s="31"/>
      <c r="BM24" s="4"/>
      <c r="BN24" s="4"/>
      <c r="BO24" s="4"/>
      <c r="BP24" s="4"/>
    </row>
    <row r="25" spans="1:68" s="7" customFormat="1" ht="12" customHeight="1">
      <c r="A25" s="9"/>
      <c r="B25" s="9"/>
      <c r="C25" s="16" t="s">
        <v>33</v>
      </c>
      <c r="D25" s="32">
        <v>3000000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32">
        <v>0</v>
      </c>
      <c r="Z25" s="32">
        <v>0</v>
      </c>
      <c r="AA25" s="32">
        <v>0</v>
      </c>
      <c r="AB25" s="32">
        <v>0</v>
      </c>
      <c r="AC25" s="32">
        <v>0</v>
      </c>
      <c r="AD25" s="32">
        <v>0</v>
      </c>
      <c r="AE25" s="32">
        <v>0</v>
      </c>
      <c r="AF25" s="32">
        <v>0</v>
      </c>
      <c r="AG25" s="32">
        <v>0</v>
      </c>
      <c r="AH25" s="32">
        <v>0</v>
      </c>
      <c r="AI25" s="32">
        <v>0</v>
      </c>
      <c r="AJ25" s="32">
        <v>0</v>
      </c>
      <c r="AK25" s="32">
        <v>0</v>
      </c>
      <c r="AL25" s="32">
        <v>0</v>
      </c>
      <c r="AM25" s="32">
        <v>0</v>
      </c>
      <c r="AN25" s="32">
        <v>0</v>
      </c>
      <c r="AO25" s="32">
        <v>0</v>
      </c>
      <c r="AP25" s="32">
        <v>0</v>
      </c>
      <c r="AQ25" s="32">
        <v>0</v>
      </c>
      <c r="AR25" s="32">
        <v>0</v>
      </c>
      <c r="AS25" s="32">
        <v>0</v>
      </c>
      <c r="AT25" s="32">
        <v>0</v>
      </c>
      <c r="AU25" s="32">
        <v>0</v>
      </c>
      <c r="AV25" s="32">
        <v>0</v>
      </c>
      <c r="AW25" s="32">
        <v>0</v>
      </c>
      <c r="AX25" s="32">
        <v>0</v>
      </c>
      <c r="AY25" s="32">
        <v>0</v>
      </c>
      <c r="AZ25" s="32">
        <v>0</v>
      </c>
      <c r="BA25" s="32">
        <v>0</v>
      </c>
      <c r="BB25" s="32">
        <v>0</v>
      </c>
      <c r="BC25" s="32">
        <v>0</v>
      </c>
      <c r="BD25" s="32">
        <v>0</v>
      </c>
      <c r="BE25" s="32">
        <v>0</v>
      </c>
      <c r="BF25" s="32">
        <v>0</v>
      </c>
      <c r="BG25" s="32">
        <v>0</v>
      </c>
      <c r="BH25" s="32">
        <v>0</v>
      </c>
      <c r="BI25" s="32">
        <v>0</v>
      </c>
      <c r="BJ25" s="32">
        <v>0</v>
      </c>
      <c r="BK25" s="32">
        <v>0</v>
      </c>
      <c r="BL25" s="17">
        <f>SUM(D25:BK25)</f>
        <v>3000000</v>
      </c>
      <c r="BM25" s="3"/>
      <c r="BN25" s="3"/>
      <c r="BO25" s="3"/>
      <c r="BP25" s="3"/>
    </row>
    <row r="26" spans="1:68" s="7" customFormat="1" ht="12" customHeight="1">
      <c r="A26" s="9"/>
      <c r="B26" s="9"/>
      <c r="C26" s="16" t="s">
        <v>37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100000</v>
      </c>
      <c r="K26" s="32">
        <v>100000</v>
      </c>
      <c r="L26" s="32">
        <v>100000</v>
      </c>
      <c r="M26" s="32">
        <v>100000</v>
      </c>
      <c r="N26" s="32">
        <v>100000</v>
      </c>
      <c r="O26" s="32">
        <v>100000</v>
      </c>
      <c r="P26" s="32">
        <v>100000</v>
      </c>
      <c r="Q26" s="32">
        <v>100000</v>
      </c>
      <c r="R26" s="32">
        <v>100000</v>
      </c>
      <c r="S26" s="32">
        <v>100000</v>
      </c>
      <c r="T26" s="32">
        <v>100000</v>
      </c>
      <c r="U26" s="32">
        <v>100000</v>
      </c>
      <c r="V26" s="32">
        <v>100000</v>
      </c>
      <c r="W26" s="32">
        <v>100000</v>
      </c>
      <c r="X26" s="32">
        <v>100000</v>
      </c>
      <c r="Y26" s="32">
        <v>100000</v>
      </c>
      <c r="Z26" s="32">
        <v>100000</v>
      </c>
      <c r="AA26" s="32">
        <v>100000</v>
      </c>
      <c r="AB26" s="32">
        <v>100000</v>
      </c>
      <c r="AC26" s="32">
        <v>100000</v>
      </c>
      <c r="AD26" s="32">
        <v>100000</v>
      </c>
      <c r="AE26" s="32">
        <v>100000</v>
      </c>
      <c r="AF26" s="32">
        <v>100000</v>
      </c>
      <c r="AG26" s="32">
        <v>100000</v>
      </c>
      <c r="AH26" s="32">
        <v>100000</v>
      </c>
      <c r="AI26" s="32">
        <v>100000</v>
      </c>
      <c r="AJ26" s="32">
        <v>100000</v>
      </c>
      <c r="AK26" s="32">
        <v>100000</v>
      </c>
      <c r="AL26" s="32">
        <v>100000</v>
      </c>
      <c r="AM26" s="32">
        <v>100000</v>
      </c>
      <c r="AN26" s="32">
        <v>100000</v>
      </c>
      <c r="AO26" s="32">
        <v>100000</v>
      </c>
      <c r="AP26" s="32">
        <v>100000</v>
      </c>
      <c r="AQ26" s="32">
        <v>100000</v>
      </c>
      <c r="AR26" s="32">
        <v>100000</v>
      </c>
      <c r="AS26" s="32">
        <v>100000</v>
      </c>
      <c r="AT26" s="32">
        <v>100000</v>
      </c>
      <c r="AU26" s="32">
        <v>100000</v>
      </c>
      <c r="AV26" s="32">
        <v>100000</v>
      </c>
      <c r="AW26" s="32">
        <v>100000</v>
      </c>
      <c r="AX26" s="32">
        <v>100000</v>
      </c>
      <c r="AY26" s="32">
        <v>100000</v>
      </c>
      <c r="AZ26" s="32">
        <v>100000</v>
      </c>
      <c r="BA26" s="32">
        <v>100000</v>
      </c>
      <c r="BB26" s="32">
        <v>100000</v>
      </c>
      <c r="BC26" s="32">
        <v>100000</v>
      </c>
      <c r="BD26" s="32">
        <v>100000</v>
      </c>
      <c r="BE26" s="32">
        <v>100000</v>
      </c>
      <c r="BF26" s="32">
        <v>100000</v>
      </c>
      <c r="BG26" s="32">
        <v>100000</v>
      </c>
      <c r="BH26" s="32">
        <v>100000</v>
      </c>
      <c r="BI26" s="32">
        <v>100000</v>
      </c>
      <c r="BJ26" s="32">
        <v>100000</v>
      </c>
      <c r="BK26" s="32">
        <v>100000</v>
      </c>
      <c r="BL26" s="17">
        <f>SUM(D26:BK26)</f>
        <v>5400000</v>
      </c>
      <c r="BM26" s="3"/>
      <c r="BN26" s="3"/>
      <c r="BO26" s="3"/>
      <c r="BP26" s="3"/>
    </row>
    <row r="27" spans="1:68" s="7" customFormat="1" ht="12" customHeight="1">
      <c r="A27" s="9"/>
      <c r="B27" s="9"/>
      <c r="C27" s="18" t="s">
        <v>14</v>
      </c>
      <c r="D27" s="33">
        <v>1</v>
      </c>
      <c r="E27" s="33">
        <f aca="true" t="shared" si="0" ref="E27:AJ27">1/(1+$D$11)^D24</f>
        <v>0.992088943446991</v>
      </c>
      <c r="F27" s="33">
        <f t="shared" si="0"/>
        <v>0.9842404717097668</v>
      </c>
      <c r="G27" s="33">
        <f t="shared" si="0"/>
        <v>0.9764540896763105</v>
      </c>
      <c r="H27" s="33">
        <f t="shared" si="0"/>
        <v>0.9687293061514642</v>
      </c>
      <c r="I27" s="33">
        <f t="shared" si="0"/>
        <v>0.9610656338259427</v>
      </c>
      <c r="J27" s="33">
        <f t="shared" si="0"/>
        <v>0.9534625892455922</v>
      </c>
      <c r="K27" s="33">
        <f t="shared" si="0"/>
        <v>0.945919692780892</v>
      </c>
      <c r="L27" s="33">
        <f t="shared" si="0"/>
        <v>0.9384364685966973</v>
      </c>
      <c r="M27" s="33">
        <f t="shared" si="0"/>
        <v>0.9310124446222227</v>
      </c>
      <c r="N27" s="33">
        <f t="shared" si="0"/>
        <v>0.923647152521261</v>
      </c>
      <c r="O27" s="33">
        <f t="shared" si="0"/>
        <v>0.9163401276626396</v>
      </c>
      <c r="P27" s="33">
        <f t="shared" si="0"/>
        <v>0.9090909090909088</v>
      </c>
      <c r="Q27" s="33">
        <f t="shared" si="0"/>
        <v>0.9018990394972642</v>
      </c>
      <c r="R27" s="33">
        <f t="shared" si="0"/>
        <v>0.8947640651906968</v>
      </c>
      <c r="S27" s="33">
        <f t="shared" si="0"/>
        <v>0.8876855360693731</v>
      </c>
      <c r="T27" s="33">
        <f t="shared" si="0"/>
        <v>0.8806630055922399</v>
      </c>
      <c r="U27" s="33">
        <f t="shared" si="0"/>
        <v>0.8736960307508567</v>
      </c>
      <c r="V27" s="33">
        <f t="shared" si="0"/>
        <v>0.8667841720414471</v>
      </c>
      <c r="W27" s="33">
        <f t="shared" si="0"/>
        <v>0.8599269934371742</v>
      </c>
      <c r="X27" s="33">
        <f t="shared" si="0"/>
        <v>0.8531240623606337</v>
      </c>
      <c r="Y27" s="33">
        <f t="shared" si="0"/>
        <v>0.8463749496565656</v>
      </c>
      <c r="Z27" s="33">
        <f t="shared" si="0"/>
        <v>0.8396792295647825</v>
      </c>
      <c r="AA27" s="33">
        <f t="shared" si="0"/>
        <v>0.8330364796933085</v>
      </c>
      <c r="AB27" s="33">
        <f t="shared" si="0"/>
        <v>0.826446280991735</v>
      </c>
      <c r="AC27" s="33">
        <f t="shared" si="0"/>
        <v>0.8199082177247854</v>
      </c>
      <c r="AD27" s="33">
        <f t="shared" si="0"/>
        <v>0.8134218774460877</v>
      </c>
      <c r="AE27" s="33">
        <f t="shared" si="0"/>
        <v>0.8069868509721569</v>
      </c>
      <c r="AF27" s="33">
        <f t="shared" si="0"/>
        <v>0.8006027323565815</v>
      </c>
      <c r="AG27" s="33">
        <f t="shared" si="0"/>
        <v>0.794269118864415</v>
      </c>
      <c r="AH27" s="33">
        <f t="shared" si="0"/>
        <v>0.78798561094677</v>
      </c>
      <c r="AI27" s="33">
        <f t="shared" si="0"/>
        <v>0.7817518122156127</v>
      </c>
      <c r="AJ27" s="33">
        <f t="shared" si="0"/>
        <v>0.7755673294187575</v>
      </c>
      <c r="AK27" s="33">
        <f aca="true" t="shared" si="1" ref="AK27:BK27">1/(1+$D$11)^AJ24</f>
        <v>0.7694317724150594</v>
      </c>
      <c r="AL27" s="33">
        <f t="shared" si="1"/>
        <v>0.763344754149802</v>
      </c>
      <c r="AM27" s="33">
        <f t="shared" si="1"/>
        <v>0.7573058906302801</v>
      </c>
      <c r="AN27" s="33">
        <f t="shared" si="1"/>
        <v>0.751314800901577</v>
      </c>
      <c r="AO27" s="33">
        <f t="shared" si="1"/>
        <v>0.7453711070225318</v>
      </c>
      <c r="AP27" s="33">
        <f t="shared" si="1"/>
        <v>0.7394744340418977</v>
      </c>
      <c r="AQ27" s="33">
        <f t="shared" si="1"/>
        <v>0.733624409974688</v>
      </c>
      <c r="AR27" s="33">
        <f t="shared" si="1"/>
        <v>0.7278206657787102</v>
      </c>
      <c r="AS27" s="33">
        <f t="shared" si="1"/>
        <v>0.7220628353312861</v>
      </c>
      <c r="AT27" s="33">
        <f t="shared" si="1"/>
        <v>0.7163505554061542</v>
      </c>
      <c r="AU27" s="33">
        <f t="shared" si="1"/>
        <v>0.7106834656505567</v>
      </c>
      <c r="AV27" s="33">
        <f t="shared" si="1"/>
        <v>0.7050612085625065</v>
      </c>
      <c r="AW27" s="33">
        <f t="shared" si="1"/>
        <v>0.6994834294682357</v>
      </c>
      <c r="AX27" s="33">
        <f t="shared" si="1"/>
        <v>0.6939497764998198</v>
      </c>
      <c r="AY27" s="33">
        <f t="shared" si="1"/>
        <v>0.6884599005729818</v>
      </c>
      <c r="AZ27" s="33">
        <f t="shared" si="1"/>
        <v>0.6830134553650697</v>
      </c>
      <c r="BA27" s="33">
        <f t="shared" si="1"/>
        <v>0.6776100972932105</v>
      </c>
      <c r="BB27" s="33">
        <f t="shared" si="1"/>
        <v>0.672249485492634</v>
      </c>
      <c r="BC27" s="33">
        <f t="shared" si="1"/>
        <v>0.6669312817951706</v>
      </c>
      <c r="BD27" s="33">
        <f t="shared" si="1"/>
        <v>0.6616551507079181</v>
      </c>
      <c r="BE27" s="33">
        <f t="shared" si="1"/>
        <v>0.6564207593920779</v>
      </c>
      <c r="BF27" s="33">
        <f t="shared" si="1"/>
        <v>0.6512277776419582</v>
      </c>
      <c r="BG27" s="33">
        <f t="shared" si="1"/>
        <v>0.6460758778641423</v>
      </c>
      <c r="BH27" s="33">
        <f t="shared" si="1"/>
        <v>0.6409647350568239</v>
      </c>
      <c r="BI27" s="33">
        <f t="shared" si="1"/>
        <v>0.635894026789305</v>
      </c>
      <c r="BJ27" s="33">
        <f t="shared" si="1"/>
        <v>0.6308634331816542</v>
      </c>
      <c r="BK27" s="33">
        <f t="shared" si="1"/>
        <v>0.6258726368845287</v>
      </c>
      <c r="BL27" s="33"/>
      <c r="BM27" s="3"/>
      <c r="BN27" s="3"/>
      <c r="BO27" s="3"/>
      <c r="BP27" s="3"/>
    </row>
    <row r="28" spans="3:64" ht="12" customHeight="1">
      <c r="C28" s="19" t="s">
        <v>15</v>
      </c>
      <c r="D28" s="10">
        <f aca="true" t="shared" si="2" ref="D28:AI28">D26-D25</f>
        <v>-3000000</v>
      </c>
      <c r="E28" s="10">
        <f t="shared" si="2"/>
        <v>0</v>
      </c>
      <c r="F28" s="10">
        <f t="shared" si="2"/>
        <v>0</v>
      </c>
      <c r="G28" s="10">
        <f t="shared" si="2"/>
        <v>0</v>
      </c>
      <c r="H28" s="10">
        <f t="shared" si="2"/>
        <v>0</v>
      </c>
      <c r="I28" s="10">
        <f t="shared" si="2"/>
        <v>0</v>
      </c>
      <c r="J28" s="10">
        <f t="shared" si="2"/>
        <v>100000</v>
      </c>
      <c r="K28" s="10">
        <f t="shared" si="2"/>
        <v>100000</v>
      </c>
      <c r="L28" s="10">
        <f t="shared" si="2"/>
        <v>100000</v>
      </c>
      <c r="M28" s="10">
        <f t="shared" si="2"/>
        <v>100000</v>
      </c>
      <c r="N28" s="10">
        <f t="shared" si="2"/>
        <v>100000</v>
      </c>
      <c r="O28" s="10">
        <f t="shared" si="2"/>
        <v>100000</v>
      </c>
      <c r="P28" s="10">
        <f t="shared" si="2"/>
        <v>100000</v>
      </c>
      <c r="Q28" s="10">
        <f t="shared" si="2"/>
        <v>100000</v>
      </c>
      <c r="R28" s="10">
        <f t="shared" si="2"/>
        <v>100000</v>
      </c>
      <c r="S28" s="10">
        <f t="shared" si="2"/>
        <v>100000</v>
      </c>
      <c r="T28" s="10">
        <f t="shared" si="2"/>
        <v>100000</v>
      </c>
      <c r="U28" s="10">
        <f t="shared" si="2"/>
        <v>100000</v>
      </c>
      <c r="V28" s="10">
        <f t="shared" si="2"/>
        <v>100000</v>
      </c>
      <c r="W28" s="10">
        <f t="shared" si="2"/>
        <v>100000</v>
      </c>
      <c r="X28" s="10">
        <f t="shared" si="2"/>
        <v>100000</v>
      </c>
      <c r="Y28" s="10">
        <f t="shared" si="2"/>
        <v>100000</v>
      </c>
      <c r="Z28" s="10">
        <f t="shared" si="2"/>
        <v>100000</v>
      </c>
      <c r="AA28" s="10">
        <f t="shared" si="2"/>
        <v>100000</v>
      </c>
      <c r="AB28" s="10">
        <f t="shared" si="2"/>
        <v>100000</v>
      </c>
      <c r="AC28" s="10">
        <f t="shared" si="2"/>
        <v>100000</v>
      </c>
      <c r="AD28" s="10">
        <f t="shared" si="2"/>
        <v>100000</v>
      </c>
      <c r="AE28" s="10">
        <f t="shared" si="2"/>
        <v>100000</v>
      </c>
      <c r="AF28" s="10">
        <f t="shared" si="2"/>
        <v>100000</v>
      </c>
      <c r="AG28" s="10">
        <f t="shared" si="2"/>
        <v>100000</v>
      </c>
      <c r="AH28" s="10">
        <f t="shared" si="2"/>
        <v>100000</v>
      </c>
      <c r="AI28" s="10">
        <f t="shared" si="2"/>
        <v>100000</v>
      </c>
      <c r="AJ28" s="10">
        <f aca="true" t="shared" si="3" ref="AJ28:BK28">AJ26-AJ25</f>
        <v>100000</v>
      </c>
      <c r="AK28" s="10">
        <f t="shared" si="3"/>
        <v>100000</v>
      </c>
      <c r="AL28" s="10">
        <f t="shared" si="3"/>
        <v>100000</v>
      </c>
      <c r="AM28" s="10">
        <f t="shared" si="3"/>
        <v>100000</v>
      </c>
      <c r="AN28" s="10">
        <f t="shared" si="3"/>
        <v>100000</v>
      </c>
      <c r="AO28" s="10">
        <f t="shared" si="3"/>
        <v>100000</v>
      </c>
      <c r="AP28" s="10">
        <f t="shared" si="3"/>
        <v>100000</v>
      </c>
      <c r="AQ28" s="10">
        <f t="shared" si="3"/>
        <v>100000</v>
      </c>
      <c r="AR28" s="10">
        <f t="shared" si="3"/>
        <v>100000</v>
      </c>
      <c r="AS28" s="10">
        <f t="shared" si="3"/>
        <v>100000</v>
      </c>
      <c r="AT28" s="10">
        <f t="shared" si="3"/>
        <v>100000</v>
      </c>
      <c r="AU28" s="10">
        <f t="shared" si="3"/>
        <v>100000</v>
      </c>
      <c r="AV28" s="10">
        <f t="shared" si="3"/>
        <v>100000</v>
      </c>
      <c r="AW28" s="10">
        <f t="shared" si="3"/>
        <v>100000</v>
      </c>
      <c r="AX28" s="10">
        <f t="shared" si="3"/>
        <v>100000</v>
      </c>
      <c r="AY28" s="10">
        <f t="shared" si="3"/>
        <v>100000</v>
      </c>
      <c r="AZ28" s="10">
        <f t="shared" si="3"/>
        <v>100000</v>
      </c>
      <c r="BA28" s="10">
        <f t="shared" si="3"/>
        <v>100000</v>
      </c>
      <c r="BB28" s="10">
        <f t="shared" si="3"/>
        <v>100000</v>
      </c>
      <c r="BC28" s="10">
        <f t="shared" si="3"/>
        <v>100000</v>
      </c>
      <c r="BD28" s="10">
        <f t="shared" si="3"/>
        <v>100000</v>
      </c>
      <c r="BE28" s="10">
        <f t="shared" si="3"/>
        <v>100000</v>
      </c>
      <c r="BF28" s="10">
        <f t="shared" si="3"/>
        <v>100000</v>
      </c>
      <c r="BG28" s="10">
        <f t="shared" si="3"/>
        <v>100000</v>
      </c>
      <c r="BH28" s="10">
        <f t="shared" si="3"/>
        <v>100000</v>
      </c>
      <c r="BI28" s="10">
        <f t="shared" si="3"/>
        <v>100000</v>
      </c>
      <c r="BJ28" s="10">
        <f t="shared" si="3"/>
        <v>100000</v>
      </c>
      <c r="BK28" s="10">
        <f t="shared" si="3"/>
        <v>100000</v>
      </c>
      <c r="BL28" s="20">
        <f>SUM(D28:BK28)</f>
        <v>2400000</v>
      </c>
    </row>
    <row r="29" spans="3:64" ht="12" customHeight="1">
      <c r="C29" s="16" t="s">
        <v>16</v>
      </c>
      <c r="D29" s="26">
        <f>SUM($D$28:D28)</f>
        <v>-3000000</v>
      </c>
      <c r="E29" s="26">
        <f>SUM($D$28:E28)</f>
        <v>-3000000</v>
      </c>
      <c r="F29" s="26">
        <f>SUM($D$28:F28)</f>
        <v>-3000000</v>
      </c>
      <c r="G29" s="26">
        <f>SUM($D$28:G28)</f>
        <v>-3000000</v>
      </c>
      <c r="H29" s="26">
        <f>SUM($D$28:H28)</f>
        <v>-3000000</v>
      </c>
      <c r="I29" s="26">
        <f>SUM($D$28:I28)</f>
        <v>-3000000</v>
      </c>
      <c r="J29" s="26">
        <f>SUM($D$28:J28)</f>
        <v>-2900000</v>
      </c>
      <c r="K29" s="26">
        <f>SUM($D$28:K28)</f>
        <v>-2800000</v>
      </c>
      <c r="L29" s="26">
        <f>SUM($D$28:L28)</f>
        <v>-2700000</v>
      </c>
      <c r="M29" s="26">
        <f>SUM($D$28:M28)</f>
        <v>-2600000</v>
      </c>
      <c r="N29" s="26">
        <f>SUM($D$28:N28)</f>
        <v>-2500000</v>
      </c>
      <c r="O29" s="26">
        <f>SUM($D$28:O28)</f>
        <v>-2400000</v>
      </c>
      <c r="P29" s="26">
        <f>SUM($D$28:P28)</f>
        <v>-2300000</v>
      </c>
      <c r="Q29" s="26">
        <f>SUM($D$28:Q28)</f>
        <v>-2200000</v>
      </c>
      <c r="R29" s="26">
        <f>SUM($D$28:R28)</f>
        <v>-2100000</v>
      </c>
      <c r="S29" s="26">
        <f>SUM($D$28:S28)</f>
        <v>-2000000</v>
      </c>
      <c r="T29" s="26">
        <f>SUM($D$28:T28)</f>
        <v>-1900000</v>
      </c>
      <c r="U29" s="26">
        <f>SUM($D$28:U28)</f>
        <v>-1800000</v>
      </c>
      <c r="V29" s="26">
        <f>SUM($D$28:V28)</f>
        <v>-1700000</v>
      </c>
      <c r="W29" s="26">
        <f>SUM($D$28:W28)</f>
        <v>-1600000</v>
      </c>
      <c r="X29" s="26">
        <f>SUM($D$28:X28)</f>
        <v>-1500000</v>
      </c>
      <c r="Y29" s="26">
        <f>SUM($D$28:Y28)</f>
        <v>-1400000</v>
      </c>
      <c r="Z29" s="26">
        <f>SUM($D$28:Z28)</f>
        <v>-1300000</v>
      </c>
      <c r="AA29" s="26">
        <f>SUM($D$28:AA28)</f>
        <v>-1200000</v>
      </c>
      <c r="AB29" s="26">
        <f>SUM($D$28:AB28)</f>
        <v>-1100000</v>
      </c>
      <c r="AC29" s="26">
        <f>SUM($D$28:AC28)</f>
        <v>-1000000</v>
      </c>
      <c r="AD29" s="26">
        <f>SUM($D$28:AD28)</f>
        <v>-900000</v>
      </c>
      <c r="AE29" s="26">
        <f>SUM($D$28:AE28)</f>
        <v>-800000</v>
      </c>
      <c r="AF29" s="26">
        <f>SUM($D$28:AF28)</f>
        <v>-700000</v>
      </c>
      <c r="AG29" s="26">
        <f>SUM($D$28:AG28)</f>
        <v>-600000</v>
      </c>
      <c r="AH29" s="26">
        <f>SUM($D$28:AH28)</f>
        <v>-500000</v>
      </c>
      <c r="AI29" s="26">
        <f>SUM($D$28:AI28)</f>
        <v>-400000</v>
      </c>
      <c r="AJ29" s="26">
        <f>SUM($D$28:AJ28)</f>
        <v>-300000</v>
      </c>
      <c r="AK29" s="26">
        <f>SUM($D$28:AK28)</f>
        <v>-200000</v>
      </c>
      <c r="AL29" s="26">
        <f>SUM($D$28:AL28)</f>
        <v>-100000</v>
      </c>
      <c r="AM29" s="26">
        <f>SUM($D$28:AM28)</f>
        <v>0</v>
      </c>
      <c r="AN29" s="26">
        <f>SUM($D$28:AN28)</f>
        <v>100000</v>
      </c>
      <c r="AO29" s="26">
        <f>SUM($D$28:AO28)</f>
        <v>200000</v>
      </c>
      <c r="AP29" s="26">
        <f>SUM($D$28:AP28)</f>
        <v>300000</v>
      </c>
      <c r="AQ29" s="26">
        <f>SUM($D$28:AQ28)</f>
        <v>400000</v>
      </c>
      <c r="AR29" s="26">
        <f>SUM($D$28:AR28)</f>
        <v>500000</v>
      </c>
      <c r="AS29" s="26">
        <f>SUM($D$28:AS28)</f>
        <v>600000</v>
      </c>
      <c r="AT29" s="26">
        <f>SUM($D$28:AT28)</f>
        <v>700000</v>
      </c>
      <c r="AU29" s="26">
        <f>SUM($D$28:AU28)</f>
        <v>800000</v>
      </c>
      <c r="AV29" s="26">
        <f>SUM($D$28:AV28)</f>
        <v>900000</v>
      </c>
      <c r="AW29" s="26">
        <f>SUM($D$28:AW28)</f>
        <v>1000000</v>
      </c>
      <c r="AX29" s="26">
        <f>SUM($D$28:AX28)</f>
        <v>1100000</v>
      </c>
      <c r="AY29" s="26">
        <f>SUM($D$28:AY28)</f>
        <v>1200000</v>
      </c>
      <c r="AZ29" s="26">
        <f>SUM($D$28:AZ28)</f>
        <v>1300000</v>
      </c>
      <c r="BA29" s="26">
        <f>SUM($D$28:BA28)</f>
        <v>1400000</v>
      </c>
      <c r="BB29" s="26">
        <f>SUM($D$28:BB28)</f>
        <v>1500000</v>
      </c>
      <c r="BC29" s="26">
        <f>SUM($D$28:BC28)</f>
        <v>1600000</v>
      </c>
      <c r="BD29" s="26">
        <f>SUM($D$28:BD28)</f>
        <v>1700000</v>
      </c>
      <c r="BE29" s="26">
        <f>SUM($D$28:BE28)</f>
        <v>1800000</v>
      </c>
      <c r="BF29" s="26">
        <f>SUM($D$28:BF28)</f>
        <v>1900000</v>
      </c>
      <c r="BG29" s="26">
        <f>SUM($D$28:BG28)</f>
        <v>2000000</v>
      </c>
      <c r="BH29" s="26">
        <f>SUM($D$28:BH28)</f>
        <v>2100000</v>
      </c>
      <c r="BI29" s="26">
        <f>SUM($D$28:BI28)</f>
        <v>2200000</v>
      </c>
      <c r="BJ29" s="26">
        <f>SUM($D$28:BJ28)</f>
        <v>2300000</v>
      </c>
      <c r="BK29" s="26">
        <f>SUM($D$28:BK28)</f>
        <v>2400000</v>
      </c>
      <c r="BL29" s="17">
        <f>BK29</f>
        <v>2400000</v>
      </c>
    </row>
    <row r="30" spans="3:64" ht="12" customHeight="1">
      <c r="C30" s="19" t="s">
        <v>17</v>
      </c>
      <c r="D30" s="10">
        <f>D28*D27</f>
        <v>-3000000</v>
      </c>
      <c r="E30" s="10">
        <f>E28*E27</f>
        <v>0</v>
      </c>
      <c r="F30" s="10">
        <f>F28*F27</f>
        <v>0</v>
      </c>
      <c r="G30" s="10">
        <f aca="true" t="shared" si="4" ref="G30:BK30">G28*G27</f>
        <v>0</v>
      </c>
      <c r="H30" s="10">
        <f t="shared" si="4"/>
        <v>0</v>
      </c>
      <c r="I30" s="10">
        <f t="shared" si="4"/>
        <v>0</v>
      </c>
      <c r="J30" s="10">
        <f t="shared" si="4"/>
        <v>95346.25892455922</v>
      </c>
      <c r="K30" s="10">
        <f t="shared" si="4"/>
        <v>94591.96927808921</v>
      </c>
      <c r="L30" s="10">
        <f t="shared" si="4"/>
        <v>93843.64685966972</v>
      </c>
      <c r="M30" s="10">
        <f t="shared" si="4"/>
        <v>93101.24446222227</v>
      </c>
      <c r="N30" s="10">
        <f t="shared" si="4"/>
        <v>92364.7152521261</v>
      </c>
      <c r="O30" s="10">
        <f t="shared" si="4"/>
        <v>91634.01276626396</v>
      </c>
      <c r="P30" s="10">
        <f t="shared" si="4"/>
        <v>90909.09090909088</v>
      </c>
      <c r="Q30" s="10">
        <f t="shared" si="4"/>
        <v>90189.90394972643</v>
      </c>
      <c r="R30" s="10">
        <f t="shared" si="4"/>
        <v>89476.40651906969</v>
      </c>
      <c r="S30" s="10">
        <f t="shared" si="4"/>
        <v>88768.5536069373</v>
      </c>
      <c r="T30" s="10">
        <f t="shared" si="4"/>
        <v>88066.300559224</v>
      </c>
      <c r="U30" s="10">
        <f t="shared" si="4"/>
        <v>87369.60307508567</v>
      </c>
      <c r="V30" s="10">
        <f t="shared" si="4"/>
        <v>86678.4172041447</v>
      </c>
      <c r="W30" s="10">
        <f t="shared" si="4"/>
        <v>85992.69934371741</v>
      </c>
      <c r="X30" s="10">
        <f t="shared" si="4"/>
        <v>85312.40623606337</v>
      </c>
      <c r="Y30" s="10">
        <f t="shared" si="4"/>
        <v>84637.49496565656</v>
      </c>
      <c r="Z30" s="10">
        <f t="shared" si="4"/>
        <v>83967.92295647824</v>
      </c>
      <c r="AA30" s="10">
        <f t="shared" si="4"/>
        <v>83303.64796933085</v>
      </c>
      <c r="AB30" s="10">
        <f t="shared" si="4"/>
        <v>82644.6280991735</v>
      </c>
      <c r="AC30" s="10">
        <f t="shared" si="4"/>
        <v>81990.82177247854</v>
      </c>
      <c r="AD30" s="10">
        <f t="shared" si="4"/>
        <v>81342.18774460877</v>
      </c>
      <c r="AE30" s="10">
        <f t="shared" si="4"/>
        <v>80698.6850972157</v>
      </c>
      <c r="AF30" s="10">
        <f t="shared" si="4"/>
        <v>80060.27323565815</v>
      </c>
      <c r="AG30" s="10">
        <f t="shared" si="4"/>
        <v>79426.91188644149</v>
      </c>
      <c r="AH30" s="10">
        <f t="shared" si="4"/>
        <v>78798.561094677</v>
      </c>
      <c r="AI30" s="10">
        <f t="shared" si="4"/>
        <v>78175.18122156127</v>
      </c>
      <c r="AJ30" s="10">
        <f t="shared" si="4"/>
        <v>77556.73294187574</v>
      </c>
      <c r="AK30" s="10">
        <f t="shared" si="4"/>
        <v>76943.17724150594</v>
      </c>
      <c r="AL30" s="10">
        <f t="shared" si="4"/>
        <v>76334.4754149802</v>
      </c>
      <c r="AM30" s="10">
        <f t="shared" si="4"/>
        <v>75730.589063028</v>
      </c>
      <c r="AN30" s="10">
        <f t="shared" si="4"/>
        <v>75131.4800901577</v>
      </c>
      <c r="AO30" s="10">
        <f t="shared" si="4"/>
        <v>74537.11070225318</v>
      </c>
      <c r="AP30" s="10">
        <f t="shared" si="4"/>
        <v>73947.44340418978</v>
      </c>
      <c r="AQ30" s="10">
        <f t="shared" si="4"/>
        <v>73362.4409974688</v>
      </c>
      <c r="AR30" s="10">
        <f t="shared" si="4"/>
        <v>72782.06657787102</v>
      </c>
      <c r="AS30" s="10">
        <f t="shared" si="4"/>
        <v>72206.28353312862</v>
      </c>
      <c r="AT30" s="10">
        <f t="shared" si="4"/>
        <v>71635.05554061542</v>
      </c>
      <c r="AU30" s="10">
        <f t="shared" si="4"/>
        <v>71068.34656505568</v>
      </c>
      <c r="AV30" s="10">
        <f t="shared" si="4"/>
        <v>70506.12085625065</v>
      </c>
      <c r="AW30" s="10">
        <f t="shared" si="4"/>
        <v>69948.34294682357</v>
      </c>
      <c r="AX30" s="10">
        <f t="shared" si="4"/>
        <v>69394.97764998199</v>
      </c>
      <c r="AY30" s="10">
        <f t="shared" si="4"/>
        <v>68845.99005729817</v>
      </c>
      <c r="AZ30" s="10">
        <f t="shared" si="4"/>
        <v>68301.34553650697</v>
      </c>
      <c r="BA30" s="10">
        <f t="shared" si="4"/>
        <v>67761.00972932106</v>
      </c>
      <c r="BB30" s="10">
        <f t="shared" si="4"/>
        <v>67224.9485492634</v>
      </c>
      <c r="BC30" s="10">
        <f t="shared" si="4"/>
        <v>66693.12817951707</v>
      </c>
      <c r="BD30" s="10">
        <f t="shared" si="4"/>
        <v>66165.51507079181</v>
      </c>
      <c r="BE30" s="10">
        <f t="shared" si="4"/>
        <v>65642.07593920779</v>
      </c>
      <c r="BF30" s="10">
        <f t="shared" si="4"/>
        <v>65122.77776419582</v>
      </c>
      <c r="BG30" s="10">
        <f t="shared" si="4"/>
        <v>64607.58778641423</v>
      </c>
      <c r="BH30" s="10">
        <f t="shared" si="4"/>
        <v>64096.47350568239</v>
      </c>
      <c r="BI30" s="10">
        <f t="shared" si="4"/>
        <v>63589.4026789305</v>
      </c>
      <c r="BJ30" s="10">
        <f t="shared" si="4"/>
        <v>63086.34331816542</v>
      </c>
      <c r="BK30" s="10">
        <f t="shared" si="4"/>
        <v>62587.26368845286</v>
      </c>
      <c r="BL30" s="20">
        <f>SUM(D30:BK30)</f>
        <v>1203500.0503182043</v>
      </c>
    </row>
    <row r="31" spans="3:64" ht="12" customHeight="1">
      <c r="C31" s="16" t="s">
        <v>38</v>
      </c>
      <c r="D31" s="26">
        <f>SUM($D$30:D30)</f>
        <v>-3000000</v>
      </c>
      <c r="E31" s="26">
        <f>SUM($D$30:E30)</f>
        <v>-3000000</v>
      </c>
      <c r="F31" s="26">
        <f>SUM($D$30:F30)</f>
        <v>-3000000</v>
      </c>
      <c r="G31" s="26">
        <f>SUM($D$30:G30)</f>
        <v>-3000000</v>
      </c>
      <c r="H31" s="26">
        <f>SUM($D$30:H30)</f>
        <v>-3000000</v>
      </c>
      <c r="I31" s="26">
        <f>SUM($D$30:I30)</f>
        <v>-3000000</v>
      </c>
      <c r="J31" s="26">
        <f>SUM($D$30:J30)</f>
        <v>-2904653.741075441</v>
      </c>
      <c r="K31" s="26">
        <f>SUM($D$30:K30)</f>
        <v>-2810061.7717973515</v>
      </c>
      <c r="L31" s="26">
        <f>SUM($D$30:L30)</f>
        <v>-2716218.124937682</v>
      </c>
      <c r="M31" s="26">
        <f>SUM($D$30:M30)</f>
        <v>-2623116.8804754596</v>
      </c>
      <c r="N31" s="26">
        <f>SUM($D$30:N30)</f>
        <v>-2530752.1652233335</v>
      </c>
      <c r="O31" s="26">
        <f>SUM($D$30:O30)</f>
        <v>-2439118.1524570696</v>
      </c>
      <c r="P31" s="26">
        <f>SUM($D$30:P30)</f>
        <v>-2348209.061547979</v>
      </c>
      <c r="Q31" s="26">
        <f>SUM($D$30:Q30)</f>
        <v>-2258019.1575982524</v>
      </c>
      <c r="R31" s="26">
        <f>SUM($D$30:R30)</f>
        <v>-2168542.7510791826</v>
      </c>
      <c r="S31" s="26">
        <f>SUM($D$30:S30)</f>
        <v>-2079774.1974722452</v>
      </c>
      <c r="T31" s="26">
        <f>SUM($D$30:T30)</f>
        <v>-1991707.896913021</v>
      </c>
      <c r="U31" s="26">
        <f>SUM($D$30:U30)</f>
        <v>-1904338.2938379354</v>
      </c>
      <c r="V31" s="26">
        <f>SUM($D$30:V30)</f>
        <v>-1817659.8766337908</v>
      </c>
      <c r="W31" s="26">
        <f>SUM($D$30:W30)</f>
        <v>-1731667.1772900734</v>
      </c>
      <c r="X31" s="26">
        <f>SUM($D$30:X30)</f>
        <v>-1646354.77105401</v>
      </c>
      <c r="Y31" s="26">
        <f>SUM($D$30:Y30)</f>
        <v>-1561717.2760883532</v>
      </c>
      <c r="Z31" s="26">
        <f>SUM($D$30:Z30)</f>
        <v>-1477749.353131875</v>
      </c>
      <c r="AA31" s="26">
        <f>SUM($D$30:AA30)</f>
        <v>-1394445.705162544</v>
      </c>
      <c r="AB31" s="26">
        <f>SUM($D$30:AB30)</f>
        <v>-1311801.0770633705</v>
      </c>
      <c r="AC31" s="26">
        <f>SUM($D$30:AC30)</f>
        <v>-1229810.255290892</v>
      </c>
      <c r="AD31" s="26">
        <f>SUM($D$30:AD30)</f>
        <v>-1148468.0675462831</v>
      </c>
      <c r="AE31" s="26">
        <f>SUM($D$30:AE30)</f>
        <v>-1067769.3824490674</v>
      </c>
      <c r="AF31" s="26">
        <f>SUM($D$30:AF30)</f>
        <v>-987709.1092134092</v>
      </c>
      <c r="AG31" s="26">
        <f>SUM($D$30:AG30)</f>
        <v>-908282.1973269677</v>
      </c>
      <c r="AH31" s="26">
        <f>SUM($D$30:AH30)</f>
        <v>-829483.6362322908</v>
      </c>
      <c r="AI31" s="26">
        <f>SUM($D$30:AI30)</f>
        <v>-751308.4550107295</v>
      </c>
      <c r="AJ31" s="26">
        <f>SUM($D$30:AJ30)</f>
        <v>-673751.7220688538</v>
      </c>
      <c r="AK31" s="26">
        <f>SUM($D$30:AK30)</f>
        <v>-596808.5448273479</v>
      </c>
      <c r="AL31" s="26">
        <f>SUM($D$30:AL30)</f>
        <v>-520474.06941236765</v>
      </c>
      <c r="AM31" s="26">
        <f>SUM($D$30:AM30)</f>
        <v>-444743.48034933966</v>
      </c>
      <c r="AN31" s="26">
        <f>SUM($D$30:AN30)</f>
        <v>-369612.00025918195</v>
      </c>
      <c r="AO31" s="26">
        <f>SUM($D$30:AO30)</f>
        <v>-295074.88955692877</v>
      </c>
      <c r="AP31" s="26">
        <f>SUM($D$30:AP30)</f>
        <v>-221127.446152739</v>
      </c>
      <c r="AQ31" s="26">
        <f>SUM($D$30:AQ30)</f>
        <v>-147765.0051552702</v>
      </c>
      <c r="AR31" s="26">
        <f>SUM($D$30:AR30)</f>
        <v>-74982.93857739917</v>
      </c>
      <c r="AS31" s="26">
        <f>SUM($D$30:AS30)</f>
        <v>-2776.6550442705484</v>
      </c>
      <c r="AT31" s="26">
        <f>SUM($D$30:AT30)</f>
        <v>68858.40049634487</v>
      </c>
      <c r="AU31" s="26">
        <f>SUM($D$30:AU30)</f>
        <v>139926.74706140056</v>
      </c>
      <c r="AV31" s="26">
        <f>SUM($D$30:AV30)</f>
        <v>210432.8679176512</v>
      </c>
      <c r="AW31" s="26">
        <f>SUM($D$30:AW30)</f>
        <v>280381.21086447476</v>
      </c>
      <c r="AX31" s="26">
        <f>SUM($D$30:AX30)</f>
        <v>349776.18851445673</v>
      </c>
      <c r="AY31" s="26">
        <f>SUM($D$30:AY30)</f>
        <v>418622.1785717549</v>
      </c>
      <c r="AZ31" s="26">
        <f>SUM($D$30:AZ30)</f>
        <v>486923.52410826186</v>
      </c>
      <c r="BA31" s="26">
        <f>SUM($D$30:BA30)</f>
        <v>554684.5338375829</v>
      </c>
      <c r="BB31" s="26">
        <f>SUM($D$30:BB30)</f>
        <v>621909.4823868463</v>
      </c>
      <c r="BC31" s="26">
        <f>SUM($D$30:BC30)</f>
        <v>688602.6105663634</v>
      </c>
      <c r="BD31" s="26">
        <f>SUM($D$30:BD30)</f>
        <v>754768.1256371553</v>
      </c>
      <c r="BE31" s="26">
        <f>SUM($D$30:BE30)</f>
        <v>820410.2015763631</v>
      </c>
      <c r="BF31" s="26">
        <f>SUM($D$30:BF30)</f>
        <v>885532.9793405589</v>
      </c>
      <c r="BG31" s="26">
        <f>SUM($D$30:BG30)</f>
        <v>950140.5671269731</v>
      </c>
      <c r="BH31" s="26">
        <f>SUM($D$30:BH30)</f>
        <v>1014237.0406326555</v>
      </c>
      <c r="BI31" s="26">
        <f>SUM($D$30:BI30)</f>
        <v>1077826.443311586</v>
      </c>
      <c r="BJ31" s="26">
        <f>SUM($D$30:BJ30)</f>
        <v>1140912.7866297516</v>
      </c>
      <c r="BK31" s="26">
        <f>SUM($D$30:BK30)</f>
        <v>1203500.0503182043</v>
      </c>
      <c r="BL31" s="17">
        <f>BK31</f>
        <v>1203500.0503182043</v>
      </c>
    </row>
    <row r="32" spans="3:64" ht="12" customHeight="1">
      <c r="C32" s="21" t="s">
        <v>18</v>
      </c>
      <c r="D32" s="25">
        <f aca="true" t="shared" si="5" ref="D32:AI32">D25*D27</f>
        <v>3000000</v>
      </c>
      <c r="E32" s="25">
        <f t="shared" si="5"/>
        <v>0</v>
      </c>
      <c r="F32" s="25">
        <f t="shared" si="5"/>
        <v>0</v>
      </c>
      <c r="G32" s="25">
        <f t="shared" si="5"/>
        <v>0</v>
      </c>
      <c r="H32" s="25">
        <f t="shared" si="5"/>
        <v>0</v>
      </c>
      <c r="I32" s="25">
        <f t="shared" si="5"/>
        <v>0</v>
      </c>
      <c r="J32" s="25">
        <f t="shared" si="5"/>
        <v>0</v>
      </c>
      <c r="K32" s="25">
        <f t="shared" si="5"/>
        <v>0</v>
      </c>
      <c r="L32" s="25">
        <f t="shared" si="5"/>
        <v>0</v>
      </c>
      <c r="M32" s="25">
        <f t="shared" si="5"/>
        <v>0</v>
      </c>
      <c r="N32" s="25">
        <f t="shared" si="5"/>
        <v>0</v>
      </c>
      <c r="O32" s="25">
        <f t="shared" si="5"/>
        <v>0</v>
      </c>
      <c r="P32" s="25">
        <f t="shared" si="5"/>
        <v>0</v>
      </c>
      <c r="Q32" s="25">
        <f t="shared" si="5"/>
        <v>0</v>
      </c>
      <c r="R32" s="25">
        <f t="shared" si="5"/>
        <v>0</v>
      </c>
      <c r="S32" s="25">
        <f t="shared" si="5"/>
        <v>0</v>
      </c>
      <c r="T32" s="25">
        <f t="shared" si="5"/>
        <v>0</v>
      </c>
      <c r="U32" s="25">
        <f t="shared" si="5"/>
        <v>0</v>
      </c>
      <c r="V32" s="25">
        <f t="shared" si="5"/>
        <v>0</v>
      </c>
      <c r="W32" s="25">
        <f t="shared" si="5"/>
        <v>0</v>
      </c>
      <c r="X32" s="25">
        <f t="shared" si="5"/>
        <v>0</v>
      </c>
      <c r="Y32" s="25">
        <f t="shared" si="5"/>
        <v>0</v>
      </c>
      <c r="Z32" s="25">
        <f t="shared" si="5"/>
        <v>0</v>
      </c>
      <c r="AA32" s="25">
        <f t="shared" si="5"/>
        <v>0</v>
      </c>
      <c r="AB32" s="25">
        <f t="shared" si="5"/>
        <v>0</v>
      </c>
      <c r="AC32" s="25">
        <f t="shared" si="5"/>
        <v>0</v>
      </c>
      <c r="AD32" s="25">
        <f t="shared" si="5"/>
        <v>0</v>
      </c>
      <c r="AE32" s="25">
        <f t="shared" si="5"/>
        <v>0</v>
      </c>
      <c r="AF32" s="25">
        <f t="shared" si="5"/>
        <v>0</v>
      </c>
      <c r="AG32" s="25">
        <f t="shared" si="5"/>
        <v>0</v>
      </c>
      <c r="AH32" s="25">
        <f t="shared" si="5"/>
        <v>0</v>
      </c>
      <c r="AI32" s="25">
        <f t="shared" si="5"/>
        <v>0</v>
      </c>
      <c r="AJ32" s="25">
        <f aca="true" t="shared" si="6" ref="AJ32:BK32">AJ25*AJ27</f>
        <v>0</v>
      </c>
      <c r="AK32" s="25">
        <f t="shared" si="6"/>
        <v>0</v>
      </c>
      <c r="AL32" s="25">
        <f t="shared" si="6"/>
        <v>0</v>
      </c>
      <c r="AM32" s="25">
        <f t="shared" si="6"/>
        <v>0</v>
      </c>
      <c r="AN32" s="25">
        <f t="shared" si="6"/>
        <v>0</v>
      </c>
      <c r="AO32" s="25">
        <f t="shared" si="6"/>
        <v>0</v>
      </c>
      <c r="AP32" s="25">
        <f t="shared" si="6"/>
        <v>0</v>
      </c>
      <c r="AQ32" s="25">
        <f t="shared" si="6"/>
        <v>0</v>
      </c>
      <c r="AR32" s="25">
        <f t="shared" si="6"/>
        <v>0</v>
      </c>
      <c r="AS32" s="25">
        <f t="shared" si="6"/>
        <v>0</v>
      </c>
      <c r="AT32" s="25">
        <f t="shared" si="6"/>
        <v>0</v>
      </c>
      <c r="AU32" s="25">
        <f t="shared" si="6"/>
        <v>0</v>
      </c>
      <c r="AV32" s="25">
        <f t="shared" si="6"/>
        <v>0</v>
      </c>
      <c r="AW32" s="25">
        <f t="shared" si="6"/>
        <v>0</v>
      </c>
      <c r="AX32" s="25">
        <f t="shared" si="6"/>
        <v>0</v>
      </c>
      <c r="AY32" s="25">
        <f t="shared" si="6"/>
        <v>0</v>
      </c>
      <c r="AZ32" s="25">
        <f t="shared" si="6"/>
        <v>0</v>
      </c>
      <c r="BA32" s="25">
        <f t="shared" si="6"/>
        <v>0</v>
      </c>
      <c r="BB32" s="25">
        <f t="shared" si="6"/>
        <v>0</v>
      </c>
      <c r="BC32" s="25">
        <f t="shared" si="6"/>
        <v>0</v>
      </c>
      <c r="BD32" s="25">
        <f t="shared" si="6"/>
        <v>0</v>
      </c>
      <c r="BE32" s="25">
        <f t="shared" si="6"/>
        <v>0</v>
      </c>
      <c r="BF32" s="25">
        <f t="shared" si="6"/>
        <v>0</v>
      </c>
      <c r="BG32" s="25">
        <f t="shared" si="6"/>
        <v>0</v>
      </c>
      <c r="BH32" s="25">
        <f t="shared" si="6"/>
        <v>0</v>
      </c>
      <c r="BI32" s="25">
        <f t="shared" si="6"/>
        <v>0</v>
      </c>
      <c r="BJ32" s="25">
        <f t="shared" si="6"/>
        <v>0</v>
      </c>
      <c r="BK32" s="25">
        <f t="shared" si="6"/>
        <v>0</v>
      </c>
      <c r="BL32" s="22">
        <f>SUM(D32:BK32)</f>
        <v>3000000</v>
      </c>
    </row>
    <row r="33" spans="3:64" ht="12" customHeight="1">
      <c r="C33" s="19" t="s">
        <v>20</v>
      </c>
      <c r="D33" s="26">
        <f>BL32</f>
        <v>3000000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3"/>
    </row>
    <row r="34" spans="3:64" ht="12" customHeight="1">
      <c r="C34" s="16" t="s">
        <v>23</v>
      </c>
      <c r="D34" s="26">
        <f>MAX(E34:BK34)</f>
        <v>0</v>
      </c>
      <c r="E34" s="26"/>
      <c r="F34" s="26">
        <f>IF(F29*E29&lt;0,F24,0)</f>
        <v>0</v>
      </c>
      <c r="G34" s="26">
        <f aca="true" t="shared" si="7" ref="G34:N34">IF(G29*F29&lt;0,G24,0)</f>
        <v>0</v>
      </c>
      <c r="H34" s="26">
        <f t="shared" si="7"/>
        <v>0</v>
      </c>
      <c r="I34" s="26">
        <f t="shared" si="7"/>
        <v>0</v>
      </c>
      <c r="J34" s="26">
        <f t="shared" si="7"/>
        <v>0</v>
      </c>
      <c r="K34" s="26">
        <f t="shared" si="7"/>
        <v>0</v>
      </c>
      <c r="L34" s="26">
        <f t="shared" si="7"/>
        <v>0</v>
      </c>
      <c r="M34" s="26">
        <f t="shared" si="7"/>
        <v>0</v>
      </c>
      <c r="N34" s="26">
        <f t="shared" si="7"/>
        <v>0</v>
      </c>
      <c r="O34" s="26">
        <f aca="true" t="shared" si="8" ref="O34:BK34">IF(O29*N29&lt;0,O24,0)</f>
        <v>0</v>
      </c>
      <c r="P34" s="26">
        <f t="shared" si="8"/>
        <v>0</v>
      </c>
      <c r="Q34" s="26">
        <f t="shared" si="8"/>
        <v>0</v>
      </c>
      <c r="R34" s="26">
        <f t="shared" si="8"/>
        <v>0</v>
      </c>
      <c r="S34" s="26">
        <f t="shared" si="8"/>
        <v>0</v>
      </c>
      <c r="T34" s="26">
        <f t="shared" si="8"/>
        <v>0</v>
      </c>
      <c r="U34" s="26">
        <f t="shared" si="8"/>
        <v>0</v>
      </c>
      <c r="V34" s="26">
        <f t="shared" si="8"/>
        <v>0</v>
      </c>
      <c r="W34" s="26">
        <f t="shared" si="8"/>
        <v>0</v>
      </c>
      <c r="X34" s="26">
        <f t="shared" si="8"/>
        <v>0</v>
      </c>
      <c r="Y34" s="26">
        <f t="shared" si="8"/>
        <v>0</v>
      </c>
      <c r="Z34" s="26">
        <f t="shared" si="8"/>
        <v>0</v>
      </c>
      <c r="AA34" s="26">
        <f t="shared" si="8"/>
        <v>0</v>
      </c>
      <c r="AB34" s="26">
        <f t="shared" si="8"/>
        <v>0</v>
      </c>
      <c r="AC34" s="26">
        <f t="shared" si="8"/>
        <v>0</v>
      </c>
      <c r="AD34" s="26">
        <f t="shared" si="8"/>
        <v>0</v>
      </c>
      <c r="AE34" s="26">
        <f t="shared" si="8"/>
        <v>0</v>
      </c>
      <c r="AF34" s="26">
        <f t="shared" si="8"/>
        <v>0</v>
      </c>
      <c r="AG34" s="26">
        <f t="shared" si="8"/>
        <v>0</v>
      </c>
      <c r="AH34" s="26">
        <f t="shared" si="8"/>
        <v>0</v>
      </c>
      <c r="AI34" s="26">
        <f t="shared" si="8"/>
        <v>0</v>
      </c>
      <c r="AJ34" s="26">
        <f t="shared" si="8"/>
        <v>0</v>
      </c>
      <c r="AK34" s="26">
        <f t="shared" si="8"/>
        <v>0</v>
      </c>
      <c r="AL34" s="26">
        <f t="shared" si="8"/>
        <v>0</v>
      </c>
      <c r="AM34" s="26">
        <f t="shared" si="8"/>
        <v>0</v>
      </c>
      <c r="AN34" s="26">
        <f t="shared" si="8"/>
        <v>0</v>
      </c>
      <c r="AO34" s="26">
        <f t="shared" si="8"/>
        <v>0</v>
      </c>
      <c r="AP34" s="26">
        <f t="shared" si="8"/>
        <v>0</v>
      </c>
      <c r="AQ34" s="26">
        <f t="shared" si="8"/>
        <v>0</v>
      </c>
      <c r="AR34" s="26">
        <f t="shared" si="8"/>
        <v>0</v>
      </c>
      <c r="AS34" s="26">
        <f t="shared" si="8"/>
        <v>0</v>
      </c>
      <c r="AT34" s="26">
        <f t="shared" si="8"/>
        <v>0</v>
      </c>
      <c r="AU34" s="26">
        <f t="shared" si="8"/>
        <v>0</v>
      </c>
      <c r="AV34" s="26">
        <f t="shared" si="8"/>
        <v>0</v>
      </c>
      <c r="AW34" s="26">
        <f t="shared" si="8"/>
        <v>0</v>
      </c>
      <c r="AX34" s="26">
        <f t="shared" si="8"/>
        <v>0</v>
      </c>
      <c r="AY34" s="26">
        <f t="shared" si="8"/>
        <v>0</v>
      </c>
      <c r="AZ34" s="26">
        <f t="shared" si="8"/>
        <v>0</v>
      </c>
      <c r="BA34" s="26">
        <f t="shared" si="8"/>
        <v>0</v>
      </c>
      <c r="BB34" s="26">
        <f t="shared" si="8"/>
        <v>0</v>
      </c>
      <c r="BC34" s="26">
        <f t="shared" si="8"/>
        <v>0</v>
      </c>
      <c r="BD34" s="26">
        <f t="shared" si="8"/>
        <v>0</v>
      </c>
      <c r="BE34" s="26">
        <f t="shared" si="8"/>
        <v>0</v>
      </c>
      <c r="BF34" s="26">
        <f t="shared" si="8"/>
        <v>0</v>
      </c>
      <c r="BG34" s="26">
        <f t="shared" si="8"/>
        <v>0</v>
      </c>
      <c r="BH34" s="26">
        <f t="shared" si="8"/>
        <v>0</v>
      </c>
      <c r="BI34" s="26">
        <f t="shared" si="8"/>
        <v>0</v>
      </c>
      <c r="BJ34" s="26">
        <f t="shared" si="8"/>
        <v>0</v>
      </c>
      <c r="BK34" s="26">
        <f t="shared" si="8"/>
        <v>0</v>
      </c>
      <c r="BL34" s="3"/>
    </row>
    <row r="35" spans="3:64" ht="12" customHeight="1">
      <c r="C35" s="16" t="s">
        <v>24</v>
      </c>
      <c r="D35" s="26">
        <f>MAX(E35:BK35)</f>
        <v>43</v>
      </c>
      <c r="E35" s="26"/>
      <c r="F35" s="26">
        <f>IF(F31*E31&lt;0,F24,0)</f>
        <v>0</v>
      </c>
      <c r="G35" s="26">
        <f aca="true" t="shared" si="9" ref="G35:N35">IF(G31*F31&lt;0,G24,0)</f>
        <v>0</v>
      </c>
      <c r="H35" s="26">
        <f t="shared" si="9"/>
        <v>0</v>
      </c>
      <c r="I35" s="26">
        <f t="shared" si="9"/>
        <v>0</v>
      </c>
      <c r="J35" s="26">
        <f t="shared" si="9"/>
        <v>0</v>
      </c>
      <c r="K35" s="26">
        <f t="shared" si="9"/>
        <v>0</v>
      </c>
      <c r="L35" s="26">
        <f t="shared" si="9"/>
        <v>0</v>
      </c>
      <c r="M35" s="26">
        <f t="shared" si="9"/>
        <v>0</v>
      </c>
      <c r="N35" s="26">
        <f t="shared" si="9"/>
        <v>0</v>
      </c>
      <c r="O35" s="26">
        <f aca="true" t="shared" si="10" ref="O35:BK35">IF(O31*N31&lt;0,O24,0)</f>
        <v>0</v>
      </c>
      <c r="P35" s="26">
        <f t="shared" si="10"/>
        <v>0</v>
      </c>
      <c r="Q35" s="26">
        <f t="shared" si="10"/>
        <v>0</v>
      </c>
      <c r="R35" s="26">
        <f t="shared" si="10"/>
        <v>0</v>
      </c>
      <c r="S35" s="26">
        <f t="shared" si="10"/>
        <v>0</v>
      </c>
      <c r="T35" s="26">
        <f t="shared" si="10"/>
        <v>0</v>
      </c>
      <c r="U35" s="26">
        <f t="shared" si="10"/>
        <v>0</v>
      </c>
      <c r="V35" s="26">
        <f t="shared" si="10"/>
        <v>0</v>
      </c>
      <c r="W35" s="26">
        <f t="shared" si="10"/>
        <v>0</v>
      </c>
      <c r="X35" s="26">
        <f t="shared" si="10"/>
        <v>0</v>
      </c>
      <c r="Y35" s="26">
        <f t="shared" si="10"/>
        <v>0</v>
      </c>
      <c r="Z35" s="26">
        <f t="shared" si="10"/>
        <v>0</v>
      </c>
      <c r="AA35" s="26">
        <f t="shared" si="10"/>
        <v>0</v>
      </c>
      <c r="AB35" s="26">
        <f t="shared" si="10"/>
        <v>0</v>
      </c>
      <c r="AC35" s="26">
        <f t="shared" si="10"/>
        <v>0</v>
      </c>
      <c r="AD35" s="26">
        <f t="shared" si="10"/>
        <v>0</v>
      </c>
      <c r="AE35" s="26">
        <f t="shared" si="10"/>
        <v>0</v>
      </c>
      <c r="AF35" s="26">
        <f t="shared" si="10"/>
        <v>0</v>
      </c>
      <c r="AG35" s="26">
        <f t="shared" si="10"/>
        <v>0</v>
      </c>
      <c r="AH35" s="26">
        <f t="shared" si="10"/>
        <v>0</v>
      </c>
      <c r="AI35" s="26">
        <f t="shared" si="10"/>
        <v>0</v>
      </c>
      <c r="AJ35" s="26">
        <f t="shared" si="10"/>
        <v>0</v>
      </c>
      <c r="AK35" s="26">
        <f t="shared" si="10"/>
        <v>0</v>
      </c>
      <c r="AL35" s="26">
        <f t="shared" si="10"/>
        <v>0</v>
      </c>
      <c r="AM35" s="26">
        <f t="shared" si="10"/>
        <v>0</v>
      </c>
      <c r="AN35" s="26">
        <f t="shared" si="10"/>
        <v>0</v>
      </c>
      <c r="AO35" s="26">
        <f t="shared" si="10"/>
        <v>0</v>
      </c>
      <c r="AP35" s="26">
        <f t="shared" si="10"/>
        <v>0</v>
      </c>
      <c r="AQ35" s="26">
        <f t="shared" si="10"/>
        <v>0</v>
      </c>
      <c r="AR35" s="26">
        <f t="shared" si="10"/>
        <v>0</v>
      </c>
      <c r="AS35" s="26">
        <f t="shared" si="10"/>
        <v>0</v>
      </c>
      <c r="AT35" s="26">
        <f t="shared" si="10"/>
        <v>43</v>
      </c>
      <c r="AU35" s="26">
        <f t="shared" si="10"/>
        <v>0</v>
      </c>
      <c r="AV35" s="26">
        <f t="shared" si="10"/>
        <v>0</v>
      </c>
      <c r="AW35" s="26">
        <f t="shared" si="10"/>
        <v>0</v>
      </c>
      <c r="AX35" s="26">
        <f t="shared" si="10"/>
        <v>0</v>
      </c>
      <c r="AY35" s="26">
        <f t="shared" si="10"/>
        <v>0</v>
      </c>
      <c r="AZ35" s="26">
        <f t="shared" si="10"/>
        <v>0</v>
      </c>
      <c r="BA35" s="26">
        <f t="shared" si="10"/>
        <v>0</v>
      </c>
      <c r="BB35" s="26">
        <f t="shared" si="10"/>
        <v>0</v>
      </c>
      <c r="BC35" s="26">
        <f t="shared" si="10"/>
        <v>0</v>
      </c>
      <c r="BD35" s="26">
        <f t="shared" si="10"/>
        <v>0</v>
      </c>
      <c r="BE35" s="26">
        <f t="shared" si="10"/>
        <v>0</v>
      </c>
      <c r="BF35" s="26">
        <f t="shared" si="10"/>
        <v>0</v>
      </c>
      <c r="BG35" s="26">
        <f t="shared" si="10"/>
        <v>0</v>
      </c>
      <c r="BH35" s="26">
        <f t="shared" si="10"/>
        <v>0</v>
      </c>
      <c r="BI35" s="26">
        <f t="shared" si="10"/>
        <v>0</v>
      </c>
      <c r="BJ35" s="26">
        <f t="shared" si="10"/>
        <v>0</v>
      </c>
      <c r="BK35" s="26">
        <f t="shared" si="10"/>
        <v>0</v>
      </c>
      <c r="BL35" s="3"/>
    </row>
    <row r="37" spans="3:4" ht="14.25">
      <c r="C37" s="14"/>
      <c r="D37" s="15"/>
    </row>
    <row r="38" spans="3:4" ht="14.25">
      <c r="C38" s="14"/>
      <c r="D38" s="15"/>
    </row>
    <row r="39" spans="3:4" ht="14.25">
      <c r="C39" s="14"/>
      <c r="D39" s="15"/>
    </row>
    <row r="40" spans="3:4" ht="14.25">
      <c r="C40" s="14"/>
      <c r="D40" s="15"/>
    </row>
    <row r="41" spans="3:4" ht="14.25">
      <c r="C41" s="14"/>
      <c r="D41" s="15"/>
    </row>
    <row r="42" spans="3:4" ht="14.25">
      <c r="C42" s="14"/>
      <c r="D42" s="15"/>
    </row>
    <row r="43" spans="3:4" ht="14.25">
      <c r="C43" s="14"/>
      <c r="D43" s="15"/>
    </row>
    <row r="44" spans="3:4" ht="14.25">
      <c r="C44" s="14"/>
      <c r="D44" s="15"/>
    </row>
    <row r="45" spans="3:4" ht="14.25">
      <c r="C45" s="14"/>
      <c r="D45" s="15"/>
    </row>
    <row r="46" spans="3:4" ht="14.25">
      <c r="C46" s="14"/>
      <c r="D46" s="15"/>
    </row>
  </sheetData>
  <sheetProtection/>
  <mergeCells count="5">
    <mergeCell ref="D22:O22"/>
    <mergeCell ref="P22:AA22"/>
    <mergeCell ref="AZ22:BK22"/>
    <mergeCell ref="AB22:AM22"/>
    <mergeCell ref="AN22:AY2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Лумпов</cp:lastModifiedBy>
  <dcterms:created xsi:type="dcterms:W3CDTF">2012-02-09T13:37:21Z</dcterms:created>
  <dcterms:modified xsi:type="dcterms:W3CDTF">2023-03-02T09:47:34Z</dcterms:modified>
  <cp:category/>
  <cp:version/>
  <cp:contentType/>
  <cp:contentStatus/>
</cp:coreProperties>
</file>